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a.novaes\Desktop\9633-2022 - MOLAS IECAC\"/>
    </mc:Choice>
  </mc:AlternateContent>
  <bookViews>
    <workbookView xWindow="0" yWindow="0" windowWidth="28800" windowHeight="12435"/>
  </bookViews>
  <sheets>
    <sheet name="Modelo" sheetId="5" r:id="rId1"/>
  </sheets>
  <definedNames>
    <definedName name="_xlnm.Print_Area" localSheetId="0">Modelo!$A$1:$S$29</definedName>
  </definedNames>
  <calcPr calcId="152511"/>
</workbook>
</file>

<file path=xl/calcChain.xml><?xml version="1.0" encoding="utf-8"?>
<calcChain xmlns="http://schemas.openxmlformats.org/spreadsheetml/2006/main">
  <c r="H29" i="5" l="1"/>
  <c r="H28" i="5"/>
  <c r="G24" i="5" l="1"/>
  <c r="H24" i="5" s="1"/>
  <c r="G23" i="5"/>
  <c r="H23" i="5" s="1"/>
  <c r="G21" i="5"/>
  <c r="R17" i="5"/>
  <c r="Q17" i="5"/>
  <c r="P17" i="5"/>
  <c r="O17" i="5"/>
  <c r="S17" i="5" l="1"/>
  <c r="G22" i="5"/>
  <c r="P7" i="5"/>
  <c r="O7" i="5"/>
  <c r="G14" i="5"/>
  <c r="G13" i="5"/>
  <c r="H14" i="5" l="1"/>
  <c r="H13" i="5" l="1"/>
  <c r="Q7" i="5"/>
  <c r="R7" i="5"/>
  <c r="G11" i="5"/>
  <c r="S7" i="5" l="1"/>
  <c r="G12" i="5" l="1"/>
</calcChain>
</file>

<file path=xl/sharedStrings.xml><?xml version="1.0" encoding="utf-8"?>
<sst xmlns="http://schemas.openxmlformats.org/spreadsheetml/2006/main" count="67" uniqueCount="43">
  <si>
    <t>Desvio Padrão</t>
  </si>
  <si>
    <t>Coeficiente de Variação</t>
  </si>
  <si>
    <t>FORNECEDOR/PREÇO REFERENCIAL</t>
  </si>
  <si>
    <t>VALOR UNITÁRIO</t>
  </si>
  <si>
    <t>PLANILHA DE AVALIAÇÃO DOS PREÇOS COLETADOS NA PESQUISA DE MERCADO</t>
  </si>
  <si>
    <t>Média Simples</t>
  </si>
  <si>
    <t>Mediana Simples</t>
  </si>
  <si>
    <t>UND.</t>
  </si>
  <si>
    <t>QUANT.</t>
  </si>
  <si>
    <t>TOTAL:</t>
  </si>
  <si>
    <t>MARCA</t>
  </si>
  <si>
    <t xml:space="preserve"> UNIDADE</t>
  </si>
  <si>
    <t>QUANTIDADE DA ATA</t>
  </si>
  <si>
    <t>ADESÃO VIÁVEL?</t>
  </si>
  <si>
    <t>MÉDIA</t>
  </si>
  <si>
    <t>MEDIANA</t>
  </si>
  <si>
    <t>VARIÂNCIA</t>
  </si>
  <si>
    <t>DESVIO PADRÃO</t>
  </si>
  <si>
    <t>COEFICIENTE DE VARIAÇÃO</t>
  </si>
  <si>
    <t>ESFERA (MUN/EST/FED)</t>
  </si>
  <si>
    <t>VALOR TOTAL DO PROCESSO PELA MÉDIA</t>
  </si>
  <si>
    <t>VALOR TOTAL DO PROCESSO PELA MEDIANA</t>
  </si>
  <si>
    <t>ÚLTIMO VALOR HOMOLOGADO FSERJ</t>
  </si>
  <si>
    <t>MÊS DE REFERÊNCIA: AGO-SET/2022</t>
  </si>
  <si>
    <t>ITEM 1 - MOLA/ESPIRAL PARA EMBOLIZACAO,MATERIAL: METAL /
POLIESTER, COMPRIMENTO: 1,5 MM ~ 25 MM, DIAMETRO:
2C M ~ 50 CM, SISTEMA: LIBERACAO CONTROLADA,
APLICACAO: EMBOLIZACAO PCA, FORMA FORNECIMENTO:
UNIDADE
Código do Item: 6515.393.0050 (ID - 153861)</t>
  </si>
  <si>
    <t>ITEM 2 -  SISTEMA LIBERACAO CONTROLADA MOLA,MATERIAL:
NITINOL / POLIESTER, APLICACAO: EMBOLIZACAO DE
CANAL ARTERIAL E FISTULA ARTERIO VENOSA,
CAPACIDADE: N/A, DIAMETRO CATETER: 5FR A 6FR,
COMPRIMENTO EMBOLO: 110 CM, DIAMETRO
CIRCUNFERENCIA: 0,035`` ~ 0,038``, QUANTIDADES
VOLTAS: 3 ~ 8 VOLTAS, CARACTERISTICAS ADICIONAIS:
SISTEMA LIBERADOR CONTROLADO POR ROSCA PARA
MOLAS, FORMA FORNECIMENTO: UNIDADE
Código do Item: 6515.503.0006 (ID - 153780)</t>
  </si>
  <si>
    <t>VASCULAINE CNPJ: 03.555.303/0001-69</t>
  </si>
  <si>
    <t>FIRST LINE</t>
  </si>
  <si>
    <t>LOTE</t>
  </si>
  <si>
    <t>LOTE 1</t>
  </si>
  <si>
    <t>PROCESSO SEI-080007/009633/2022</t>
  </si>
  <si>
    <t>E-08/007/1464/2018 R$ 1.100,00</t>
  </si>
  <si>
    <t>E-08/007/1464/2018 R$ 1.800,00</t>
  </si>
  <si>
    <t>COOK</t>
  </si>
  <si>
    <t>FE3D</t>
  </si>
  <si>
    <t>EST</t>
  </si>
  <si>
    <t>OC: 532101530552022OC00938 ITEM 1/2 GOV.EST.SP E TAMUSSINO CNPJ:33.100.082/0002-86 09-2022</t>
  </si>
  <si>
    <t>PE1202021 UASG:155010 HUUFMA (EBSERH) MASTERMEDIC CNPJ:11.970.849/0001-04 12-2021</t>
  </si>
  <si>
    <t>FED</t>
  </si>
  <si>
    <t>AUTO SUTURE</t>
  </si>
  <si>
    <t>PE1992021 UASG:155913 UASG:H U PROF. POLYDORO S. THIAGO (EBSERH) RBG CNPJ:03.882.840/0001-13 03-2022</t>
  </si>
  <si>
    <t>ABBOTT</t>
  </si>
  <si>
    <t>PE522022 UASG:150247 COMPLEXO HOSP.UFBA  TADMEDICAL CNPJ:15.347.273/0001-84 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</si>
</sst>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&quot;R$&quot;* #,##0.0000_);_(&quot;R$&quot;* \(#,##0.0000\);_(&quot;R$&quot;* &quot;-&quot;??_);_(@_)"/>
    <numFmt numFmtId="166" formatCode="_-&quot;R$&quot;\ * #,##0.0000_-;\-&quot;R$&quot;\ * #,##0.0000_-;_-&quot;R$&quot;\ * &quot;-&quot;??_-;_-@_-"/>
    <numFmt numFmtId="167" formatCode="_-&quot;R$&quot;\ * #,##0.0000_-;\-&quot;R$&quot;\ * #,##0.0000_-;_-&quot;R$&quot;\ * &quot;-&quot;??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0" fontId="2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4" fillId="5" borderId="1" xfId="0" applyNumberFormat="1" applyFont="1" applyFill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44" fontId="2" fillId="0" borderId="0" xfId="2" applyFont="1" applyAlignment="1">
      <alignment vertical="center"/>
    </xf>
    <xf numFmtId="44" fontId="5" fillId="0" borderId="0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right" vertical="center"/>
    </xf>
    <xf numFmtId="44" fontId="2" fillId="0" borderId="0" xfId="2" applyFont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44" fontId="4" fillId="0" borderId="0" xfId="2" applyFont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44" fontId="5" fillId="0" borderId="0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2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44" fontId="5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4" fontId="4" fillId="5" borderId="1" xfId="2" applyFont="1" applyFill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67" fontId="3" fillId="0" borderId="4" xfId="0" applyNumberFormat="1" applyFont="1" applyFill="1" applyBorder="1" applyAlignment="1">
      <alignment vertical="center"/>
    </xf>
    <xf numFmtId="44" fontId="2" fillId="0" borderId="0" xfId="2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44" fontId="2" fillId="0" borderId="0" xfId="2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2" fillId="0" borderId="16" xfId="2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2" fillId="0" borderId="18" xfId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9" fontId="5" fillId="0" borderId="18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5" fillId="0" borderId="18" xfId="1" applyFont="1" applyBorder="1" applyAlignment="1">
      <alignment vertical="center"/>
    </xf>
    <xf numFmtId="9" fontId="5" fillId="0" borderId="18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67" fontId="3" fillId="0" borderId="6" xfId="0" applyNumberFormat="1" applyFont="1" applyFill="1" applyBorder="1" applyAlignment="1">
      <alignment vertical="center"/>
    </xf>
    <xf numFmtId="44" fontId="2" fillId="0" borderId="20" xfId="2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" fontId="2" fillId="0" borderId="20" xfId="0" applyNumberFormat="1" applyFont="1" applyBorder="1" applyAlignment="1">
      <alignment horizontal="center" vertical="center"/>
    </xf>
    <xf numFmtId="44" fontId="2" fillId="0" borderId="20" xfId="2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9" fontId="2" fillId="0" borderId="21" xfId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4" fontId="2" fillId="0" borderId="14" xfId="2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44" fontId="2" fillId="0" borderId="14" xfId="2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9" fontId="2" fillId="0" borderId="23" xfId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3" fillId="0" borderId="13" xfId="0" applyFont="1" applyBorder="1" applyAlignment="1">
      <alignment vertical="center" textRotation="255" wrapText="1"/>
    </xf>
    <xf numFmtId="0" fontId="3" fillId="0" borderId="12" xfId="0" applyFont="1" applyBorder="1" applyAlignment="1">
      <alignment vertical="center" textRotation="255" wrapText="1"/>
    </xf>
    <xf numFmtId="0" fontId="4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1" fontId="4" fillId="0" borderId="1" xfId="0" applyNumberFormat="1" applyFont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6" fontId="5" fillId="5" borderId="1" xfId="2" applyNumberFormat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 wrapText="1"/>
    </xf>
  </cellXfs>
  <cellStyles count="5">
    <cellStyle name="Moeda" xfId="2" builtinId="4"/>
    <cellStyle name="Moeda 2" xfId="4"/>
    <cellStyle name="Moeda 3" xfId="3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133350</xdr:rowOff>
    </xdr:from>
    <xdr:to>
      <xdr:col>3</xdr:col>
      <xdr:colOff>514351</xdr:colOff>
      <xdr:row>2</xdr:row>
      <xdr:rowOff>252106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33350"/>
          <a:ext cx="2819400" cy="718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B30"/>
  <sheetViews>
    <sheetView tabSelected="1" topLeftCell="A13" zoomScaleNormal="100" zoomScaleSheetLayoutView="100" workbookViewId="0">
      <selection activeCell="H24" sqref="H24"/>
    </sheetView>
  </sheetViews>
  <sheetFormatPr defaultColWidth="8.85546875" defaultRowHeight="15" x14ac:dyDescent="0.25"/>
  <cols>
    <col min="1" max="1" width="8.85546875" style="16"/>
    <col min="2" max="2" width="1.5703125" style="16" hidden="1" customWidth="1"/>
    <col min="3" max="3" width="36" style="1" customWidth="1"/>
    <col min="4" max="4" width="32.28515625" style="1" customWidth="1"/>
    <col min="5" max="5" width="12.42578125" style="1" customWidth="1"/>
    <col min="6" max="6" width="13" style="1" customWidth="1"/>
    <col min="7" max="7" width="22.140625" style="1" customWidth="1"/>
    <col min="8" max="8" width="19" style="1" customWidth="1"/>
    <col min="9" max="9" width="16.28515625" style="24" customWidth="1"/>
    <col min="10" max="10" width="13.85546875" style="16" customWidth="1"/>
    <col min="11" max="12" width="1.28515625" style="16" hidden="1" customWidth="1"/>
    <col min="13" max="13" width="12.7109375" style="2" customWidth="1"/>
    <col min="14" max="14" width="13.85546875" style="2" customWidth="1"/>
    <col min="15" max="15" width="15.5703125" style="27" customWidth="1"/>
    <col min="16" max="16" width="14.42578125" style="27" customWidth="1"/>
    <col min="17" max="17" width="10.140625" style="3" hidden="1" customWidth="1"/>
    <col min="18" max="18" width="10" style="4" hidden="1" customWidth="1"/>
    <col min="19" max="19" width="10.7109375" style="23" customWidth="1"/>
    <col min="20" max="20" width="3.28515625" style="16" customWidth="1"/>
    <col min="21" max="21" width="8.85546875" style="16"/>
    <col min="22" max="23" width="10.28515625" style="16" bestFit="1" customWidth="1"/>
    <col min="24" max="24" width="9.7109375" style="16" bestFit="1" customWidth="1"/>
    <col min="25" max="25" width="8.85546875" style="16"/>
    <col min="26" max="26" width="9.7109375" style="16" bestFit="1" customWidth="1"/>
    <col min="27" max="16384" width="8.85546875" style="16"/>
  </cols>
  <sheetData>
    <row r="1" spans="1:28" ht="26.25" customHeight="1" thickBot="1" x14ac:dyDescent="0.3">
      <c r="A1" s="101"/>
      <c r="B1" s="69"/>
      <c r="C1" s="66"/>
      <c r="D1" s="67"/>
      <c r="E1" s="67"/>
      <c r="F1" s="67"/>
      <c r="G1" s="67"/>
      <c r="H1" s="67"/>
      <c r="I1" s="68"/>
      <c r="J1" s="69"/>
      <c r="K1" s="69"/>
      <c r="L1" s="69"/>
      <c r="M1" s="70"/>
      <c r="N1" s="70"/>
      <c r="O1" s="120" t="s">
        <v>30</v>
      </c>
      <c r="P1" s="121"/>
      <c r="Q1" s="121"/>
      <c r="R1" s="121"/>
      <c r="S1" s="122"/>
    </row>
    <row r="2" spans="1:28" ht="21" customHeight="1" thickBot="1" x14ac:dyDescent="0.3">
      <c r="A2" s="102"/>
      <c r="B2" s="43"/>
      <c r="C2" s="71"/>
      <c r="D2" s="44"/>
      <c r="E2" s="44"/>
      <c r="F2" s="44"/>
      <c r="G2" s="44"/>
      <c r="H2" s="44"/>
      <c r="I2" s="58"/>
      <c r="J2" s="43"/>
      <c r="K2" s="43"/>
      <c r="L2" s="43"/>
      <c r="M2" s="59"/>
      <c r="N2" s="59"/>
      <c r="O2" s="123" t="s">
        <v>23</v>
      </c>
      <c r="P2" s="124"/>
      <c r="Q2" s="124"/>
      <c r="R2" s="124"/>
      <c r="S2" s="125"/>
    </row>
    <row r="3" spans="1:28" ht="26.25" customHeight="1" thickBot="1" x14ac:dyDescent="0.3">
      <c r="A3" s="102"/>
      <c r="B3" s="43"/>
      <c r="C3" s="71"/>
      <c r="D3" s="44"/>
      <c r="E3" s="44"/>
      <c r="F3" s="44"/>
      <c r="G3" s="44"/>
      <c r="H3" s="44"/>
      <c r="I3" s="58"/>
      <c r="J3" s="43"/>
      <c r="K3" s="43"/>
      <c r="L3" s="43"/>
      <c r="M3" s="59"/>
      <c r="N3" s="59"/>
      <c r="O3" s="60"/>
      <c r="P3" s="60"/>
      <c r="Q3" s="61"/>
      <c r="R3" s="62"/>
      <c r="S3" s="72"/>
    </row>
    <row r="4" spans="1:28" ht="15.75" thickBot="1" x14ac:dyDescent="0.3">
      <c r="A4" s="115" t="s">
        <v>28</v>
      </c>
      <c r="B4" s="43"/>
      <c r="C4" s="127" t="s">
        <v>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</row>
    <row r="5" spans="1:28" ht="19.5" customHeight="1" thickBot="1" x14ac:dyDescent="0.3">
      <c r="A5" s="103"/>
      <c r="B5" s="55"/>
      <c r="C5" s="92"/>
      <c r="D5" s="93"/>
      <c r="E5" s="93"/>
      <c r="F5" s="93"/>
      <c r="G5" s="93"/>
      <c r="H5" s="93"/>
      <c r="I5" s="94"/>
      <c r="J5" s="95"/>
      <c r="K5" s="95"/>
      <c r="L5" s="95"/>
      <c r="M5" s="96"/>
      <c r="N5" s="96"/>
      <c r="O5" s="97"/>
      <c r="P5" s="97"/>
      <c r="Q5" s="98"/>
      <c r="R5" s="99"/>
      <c r="S5" s="100"/>
    </row>
    <row r="6" spans="1:28" s="1" customFormat="1" ht="71.25" customHeight="1" x14ac:dyDescent="0.25">
      <c r="A6" s="136" t="s">
        <v>29</v>
      </c>
      <c r="B6" s="117"/>
      <c r="C6" s="134" t="s">
        <v>24</v>
      </c>
      <c r="D6" s="48" t="s">
        <v>2</v>
      </c>
      <c r="E6" s="49" t="s">
        <v>12</v>
      </c>
      <c r="F6" s="49" t="s">
        <v>19</v>
      </c>
      <c r="G6" s="63" t="s">
        <v>7</v>
      </c>
      <c r="H6" s="63" t="s">
        <v>8</v>
      </c>
      <c r="I6" s="50" t="s">
        <v>3</v>
      </c>
      <c r="J6" s="126" t="s">
        <v>10</v>
      </c>
      <c r="K6" s="126"/>
      <c r="L6" s="91"/>
      <c r="M6" s="15" t="s">
        <v>13</v>
      </c>
      <c r="N6" s="15" t="s">
        <v>22</v>
      </c>
      <c r="O6" s="51" t="s">
        <v>14</v>
      </c>
      <c r="P6" s="50" t="s">
        <v>15</v>
      </c>
      <c r="Q6" s="52" t="s">
        <v>16</v>
      </c>
      <c r="R6" s="53" t="s">
        <v>17</v>
      </c>
      <c r="S6" s="64" t="s">
        <v>18</v>
      </c>
      <c r="T6" s="44"/>
      <c r="U6" s="44"/>
      <c r="V6" s="44"/>
    </row>
    <row r="7" spans="1:28" ht="50.25" customHeight="1" x14ac:dyDescent="0.25">
      <c r="A7" s="136"/>
      <c r="B7" s="118"/>
      <c r="C7" s="134"/>
      <c r="D7" s="37" t="s">
        <v>26</v>
      </c>
      <c r="E7" s="32"/>
      <c r="F7" s="38"/>
      <c r="G7" s="134" t="s">
        <v>11</v>
      </c>
      <c r="H7" s="134">
        <v>48</v>
      </c>
      <c r="I7" s="89">
        <v>4000</v>
      </c>
      <c r="J7" s="88" t="s">
        <v>27</v>
      </c>
      <c r="K7" s="88"/>
      <c r="L7" s="88"/>
      <c r="M7" s="89"/>
      <c r="N7" s="116" t="s">
        <v>31</v>
      </c>
      <c r="O7" s="135">
        <f>AVERAGE(I7:I9)</f>
        <v>2544.8633333333332</v>
      </c>
      <c r="P7" s="130">
        <f>MEDIAN(I7:I9)</f>
        <v>2589</v>
      </c>
      <c r="Q7" s="133">
        <f>VARA(I7:I9)</f>
        <v>2183595.6460333336</v>
      </c>
      <c r="R7" s="132">
        <f>_xlfn.STDEV.P(I7:I9)</f>
        <v>1206.5365434535702</v>
      </c>
      <c r="S7" s="131">
        <f>R7/O7</f>
        <v>0.47410661611962274</v>
      </c>
      <c r="T7" s="43"/>
      <c r="U7" s="43"/>
      <c r="V7" s="45"/>
      <c r="W7" s="17"/>
      <c r="Z7" s="17"/>
      <c r="AB7" s="18"/>
    </row>
    <row r="8" spans="1:28" ht="47.25" customHeight="1" x14ac:dyDescent="0.25">
      <c r="A8" s="136"/>
      <c r="B8" s="118"/>
      <c r="C8" s="134"/>
      <c r="D8" s="37" t="s">
        <v>42</v>
      </c>
      <c r="E8" s="32">
        <v>120</v>
      </c>
      <c r="F8" s="38" t="s">
        <v>34</v>
      </c>
      <c r="G8" s="134"/>
      <c r="H8" s="134"/>
      <c r="I8" s="89">
        <v>2589</v>
      </c>
      <c r="J8" s="90" t="s">
        <v>33</v>
      </c>
      <c r="K8" s="88"/>
      <c r="L8" s="88"/>
      <c r="M8" s="89"/>
      <c r="N8" s="116"/>
      <c r="O8" s="135"/>
      <c r="P8" s="130"/>
      <c r="Q8" s="133"/>
      <c r="R8" s="132"/>
      <c r="S8" s="131"/>
      <c r="T8" s="43"/>
      <c r="U8" s="43"/>
      <c r="V8" s="45"/>
      <c r="W8" s="17"/>
      <c r="Z8" s="17"/>
      <c r="AB8" s="18"/>
    </row>
    <row r="9" spans="1:28" ht="47.25" customHeight="1" x14ac:dyDescent="0.25">
      <c r="A9" s="136"/>
      <c r="B9" s="118"/>
      <c r="C9" s="134"/>
      <c r="D9" s="37" t="s">
        <v>36</v>
      </c>
      <c r="E9" s="32">
        <v>48</v>
      </c>
      <c r="F9" s="38" t="s">
        <v>35</v>
      </c>
      <c r="G9" s="134"/>
      <c r="H9" s="134"/>
      <c r="I9" s="111">
        <v>1045.5899999999999</v>
      </c>
      <c r="J9" s="90" t="s">
        <v>33</v>
      </c>
      <c r="K9" s="110"/>
      <c r="L9" s="110"/>
      <c r="M9" s="111"/>
      <c r="N9" s="116"/>
      <c r="O9" s="135"/>
      <c r="P9" s="130"/>
      <c r="Q9" s="133"/>
      <c r="R9" s="132"/>
      <c r="S9" s="131"/>
      <c r="T9" s="43"/>
      <c r="U9" s="43"/>
      <c r="V9" s="45"/>
      <c r="W9" s="17"/>
      <c r="Z9" s="17"/>
      <c r="AB9" s="18"/>
    </row>
    <row r="10" spans="1:28" ht="15" customHeight="1" x14ac:dyDescent="0.25">
      <c r="A10" s="136"/>
      <c r="B10" s="118"/>
      <c r="C10" s="73"/>
      <c r="D10" s="5"/>
      <c r="E10" s="5"/>
      <c r="F10" s="5"/>
      <c r="G10" s="5"/>
      <c r="H10" s="6"/>
      <c r="I10" s="25"/>
      <c r="J10" s="7"/>
      <c r="K10" s="7"/>
      <c r="L10" s="7"/>
      <c r="M10" s="8"/>
      <c r="N10" s="8"/>
      <c r="O10" s="25"/>
      <c r="P10" s="36"/>
      <c r="Q10" s="39"/>
      <c r="R10" s="40"/>
      <c r="S10" s="74"/>
      <c r="T10" s="43"/>
      <c r="U10" s="43"/>
      <c r="V10" s="43"/>
    </row>
    <row r="11" spans="1:28" ht="15" customHeight="1" x14ac:dyDescent="0.25">
      <c r="A11" s="136"/>
      <c r="B11" s="118"/>
      <c r="C11" s="75"/>
      <c r="D11" s="20" t="s">
        <v>0</v>
      </c>
      <c r="E11" s="20"/>
      <c r="F11" s="20"/>
      <c r="G11" s="112">
        <f>_xlfn.STDEV.P(I7:I9)</f>
        <v>1206.5365434535702</v>
      </c>
      <c r="H11" s="119" t="s">
        <v>9</v>
      </c>
      <c r="I11" s="31"/>
      <c r="J11" s="31"/>
      <c r="K11" s="31"/>
      <c r="L11" s="31"/>
      <c r="M11" s="13"/>
      <c r="N11" s="13"/>
      <c r="O11" s="29"/>
      <c r="P11" s="34"/>
      <c r="Q11" s="35"/>
      <c r="R11" s="35"/>
      <c r="S11" s="76"/>
      <c r="T11" s="43"/>
      <c r="U11" s="43"/>
      <c r="V11" s="43"/>
    </row>
    <row r="12" spans="1:28" ht="15.75" customHeight="1" x14ac:dyDescent="0.25">
      <c r="A12" s="136"/>
      <c r="B12" s="118"/>
      <c r="C12" s="75"/>
      <c r="D12" s="20" t="s">
        <v>1</v>
      </c>
      <c r="E12" s="20"/>
      <c r="F12" s="20"/>
      <c r="G12" s="33">
        <f>G11/G13</f>
        <v>0.47410661611962274</v>
      </c>
      <c r="H12" s="119"/>
      <c r="I12" s="31"/>
      <c r="J12" s="31"/>
      <c r="K12" s="31"/>
      <c r="L12" s="31"/>
      <c r="M12" s="14"/>
      <c r="N12" s="14"/>
      <c r="O12" s="29"/>
      <c r="P12" s="34"/>
      <c r="Q12" s="35"/>
      <c r="R12" s="35"/>
      <c r="S12" s="76"/>
      <c r="T12" s="43"/>
      <c r="U12" s="43"/>
      <c r="V12" s="43"/>
    </row>
    <row r="13" spans="1:28" s="19" customFormat="1" ht="21.95" customHeight="1" x14ac:dyDescent="0.25">
      <c r="A13" s="136"/>
      <c r="B13" s="118"/>
      <c r="C13" s="73"/>
      <c r="D13" s="21" t="s">
        <v>5</v>
      </c>
      <c r="E13" s="21"/>
      <c r="F13" s="21"/>
      <c r="G13" s="22">
        <f>AVERAGE(I7:I9)</f>
        <v>2544.8633333333332</v>
      </c>
      <c r="H13" s="113">
        <f>G13*H7</f>
        <v>122153.44</v>
      </c>
      <c r="I13" s="30"/>
      <c r="J13" s="30"/>
      <c r="K13" s="30"/>
      <c r="L13" s="30"/>
      <c r="M13" s="10"/>
      <c r="N13" s="10"/>
      <c r="O13" s="28"/>
      <c r="P13" s="41"/>
      <c r="Q13" s="42"/>
      <c r="R13" s="42"/>
      <c r="S13" s="77"/>
      <c r="T13" s="46"/>
      <c r="U13" s="46"/>
      <c r="V13" s="46"/>
    </row>
    <row r="14" spans="1:28" s="19" customFormat="1" ht="21.95" customHeight="1" x14ac:dyDescent="0.25">
      <c r="A14" s="136"/>
      <c r="B14" s="118"/>
      <c r="C14" s="73"/>
      <c r="D14" s="21" t="s">
        <v>6</v>
      </c>
      <c r="E14" s="21"/>
      <c r="F14" s="21"/>
      <c r="G14" s="114">
        <f>MEDIAN(I7:I9)</f>
        <v>2589</v>
      </c>
      <c r="H14" s="113">
        <f>G14*H7</f>
        <v>124272</v>
      </c>
      <c r="I14" s="30"/>
      <c r="J14" s="30"/>
      <c r="K14" s="30"/>
      <c r="L14" s="30"/>
      <c r="M14" s="10"/>
      <c r="N14" s="10"/>
      <c r="O14" s="28"/>
      <c r="P14" s="41"/>
      <c r="Q14" s="42"/>
      <c r="R14" s="42"/>
      <c r="S14" s="77"/>
      <c r="T14" s="46"/>
      <c r="U14" s="46"/>
      <c r="V14" s="46"/>
    </row>
    <row r="15" spans="1:28" s="19" customFormat="1" ht="21.95" customHeight="1" x14ac:dyDescent="0.25">
      <c r="A15" s="136"/>
      <c r="B15" s="118"/>
      <c r="C15" s="73"/>
      <c r="D15" s="9"/>
      <c r="E15" s="9"/>
      <c r="F15" s="9"/>
      <c r="G15" s="10"/>
      <c r="H15" s="11"/>
      <c r="I15" s="30"/>
      <c r="J15" s="30"/>
      <c r="K15" s="30"/>
      <c r="L15" s="30"/>
      <c r="M15" s="10"/>
      <c r="N15" s="10"/>
      <c r="O15" s="28"/>
      <c r="P15" s="41"/>
      <c r="Q15" s="42"/>
      <c r="R15" s="42"/>
      <c r="S15" s="77"/>
      <c r="T15" s="46"/>
      <c r="U15" s="46"/>
      <c r="V15" s="46"/>
    </row>
    <row r="16" spans="1:28" s="1" customFormat="1" ht="71.25" customHeight="1" x14ac:dyDescent="0.25">
      <c r="A16" s="136"/>
      <c r="B16" s="118"/>
      <c r="C16" s="134" t="s">
        <v>25</v>
      </c>
      <c r="D16" s="48" t="s">
        <v>2</v>
      </c>
      <c r="E16" s="49" t="s">
        <v>12</v>
      </c>
      <c r="F16" s="49" t="s">
        <v>19</v>
      </c>
      <c r="G16" s="63" t="s">
        <v>7</v>
      </c>
      <c r="H16" s="63" t="s">
        <v>8</v>
      </c>
      <c r="I16" s="50" t="s">
        <v>3</v>
      </c>
      <c r="J16" s="126" t="s">
        <v>10</v>
      </c>
      <c r="K16" s="126"/>
      <c r="L16" s="107"/>
      <c r="M16" s="15" t="s">
        <v>13</v>
      </c>
      <c r="N16" s="15" t="s">
        <v>22</v>
      </c>
      <c r="O16" s="51" t="s">
        <v>14</v>
      </c>
      <c r="P16" s="50" t="s">
        <v>15</v>
      </c>
      <c r="Q16" s="52" t="s">
        <v>16</v>
      </c>
      <c r="R16" s="53" t="s">
        <v>17</v>
      </c>
      <c r="S16" s="64" t="s">
        <v>18</v>
      </c>
      <c r="T16" s="44"/>
      <c r="U16" s="44"/>
      <c r="V16" s="44"/>
    </row>
    <row r="17" spans="1:28" ht="50.25" customHeight="1" x14ac:dyDescent="0.25">
      <c r="A17" s="136"/>
      <c r="B17" s="118"/>
      <c r="C17" s="134"/>
      <c r="D17" s="37" t="s">
        <v>26</v>
      </c>
      <c r="E17" s="32"/>
      <c r="F17" s="38"/>
      <c r="G17" s="134" t="s">
        <v>11</v>
      </c>
      <c r="H17" s="134">
        <v>48</v>
      </c>
      <c r="I17" s="109">
        <v>1500</v>
      </c>
      <c r="J17" s="108" t="s">
        <v>27</v>
      </c>
      <c r="K17" s="108"/>
      <c r="L17" s="108"/>
      <c r="M17" s="109"/>
      <c r="N17" s="116" t="s">
        <v>32</v>
      </c>
      <c r="O17" s="135">
        <f>AVERAGE(I17:I19)</f>
        <v>1300</v>
      </c>
      <c r="P17" s="130">
        <f>MEDIAN(I17:I19)</f>
        <v>1400</v>
      </c>
      <c r="Q17" s="133">
        <f>VARA(I17:I19)</f>
        <v>70000</v>
      </c>
      <c r="R17" s="132">
        <f>_xlfn.STDEV.P(I17:I19)</f>
        <v>216.02468994692867</v>
      </c>
      <c r="S17" s="131">
        <f>R17/O17</f>
        <v>0.16617283842071437</v>
      </c>
      <c r="T17" s="43"/>
      <c r="U17" s="43"/>
      <c r="V17" s="45"/>
      <c r="W17" s="17"/>
      <c r="Z17" s="17"/>
      <c r="AB17" s="18"/>
    </row>
    <row r="18" spans="1:28" ht="53.25" customHeight="1" x14ac:dyDescent="0.25">
      <c r="A18" s="136"/>
      <c r="B18" s="118"/>
      <c r="C18" s="134"/>
      <c r="D18" s="37" t="s">
        <v>37</v>
      </c>
      <c r="E18" s="32">
        <v>200</v>
      </c>
      <c r="F18" s="38" t="s">
        <v>38</v>
      </c>
      <c r="G18" s="134"/>
      <c r="H18" s="134"/>
      <c r="I18" s="109">
        <v>1000</v>
      </c>
      <c r="J18" s="90" t="s">
        <v>39</v>
      </c>
      <c r="K18" s="108"/>
      <c r="L18" s="108"/>
      <c r="M18" s="109"/>
      <c r="N18" s="116"/>
      <c r="O18" s="135"/>
      <c r="P18" s="130"/>
      <c r="Q18" s="133"/>
      <c r="R18" s="132"/>
      <c r="S18" s="131"/>
      <c r="T18" s="43"/>
      <c r="U18" s="43"/>
      <c r="V18" s="45"/>
      <c r="W18" s="17"/>
      <c r="Z18" s="17"/>
      <c r="AB18" s="18"/>
    </row>
    <row r="19" spans="1:28" ht="60.75" customHeight="1" x14ac:dyDescent="0.25">
      <c r="A19" s="136"/>
      <c r="B19" s="118"/>
      <c r="C19" s="134"/>
      <c r="D19" s="47" t="s">
        <v>40</v>
      </c>
      <c r="E19" s="32">
        <v>120</v>
      </c>
      <c r="F19" s="38" t="s">
        <v>38</v>
      </c>
      <c r="G19" s="134"/>
      <c r="H19" s="134"/>
      <c r="I19" s="109">
        <v>1400</v>
      </c>
      <c r="J19" s="133" t="s">
        <v>41</v>
      </c>
      <c r="K19" s="133"/>
      <c r="L19" s="108"/>
      <c r="M19" s="109"/>
      <c r="N19" s="116"/>
      <c r="O19" s="135"/>
      <c r="P19" s="130"/>
      <c r="Q19" s="133"/>
      <c r="R19" s="132"/>
      <c r="S19" s="131"/>
      <c r="T19" s="43"/>
      <c r="U19" s="43"/>
      <c r="V19" s="45"/>
      <c r="W19" s="17"/>
      <c r="Z19" s="17"/>
      <c r="AB19" s="18"/>
    </row>
    <row r="20" spans="1:28" ht="15" customHeight="1" x14ac:dyDescent="0.25">
      <c r="A20" s="136"/>
      <c r="B20" s="118"/>
      <c r="C20" s="73"/>
      <c r="D20" s="5"/>
      <c r="E20" s="5"/>
      <c r="F20" s="5"/>
      <c r="G20" s="5"/>
      <c r="H20" s="6"/>
      <c r="I20" s="25"/>
      <c r="J20" s="7"/>
      <c r="K20" s="7"/>
      <c r="L20" s="7"/>
      <c r="M20" s="8"/>
      <c r="N20" s="8"/>
      <c r="O20" s="25"/>
      <c r="P20" s="36"/>
      <c r="Q20" s="39"/>
      <c r="R20" s="40"/>
      <c r="S20" s="74"/>
      <c r="T20" s="43"/>
      <c r="U20" s="43"/>
      <c r="V20" s="43"/>
    </row>
    <row r="21" spans="1:28" ht="15" customHeight="1" x14ac:dyDescent="0.25">
      <c r="A21" s="136"/>
      <c r="B21" s="118"/>
      <c r="C21" s="75"/>
      <c r="D21" s="20" t="s">
        <v>0</v>
      </c>
      <c r="E21" s="20"/>
      <c r="F21" s="20"/>
      <c r="G21" s="112">
        <f>_xlfn.STDEV.P(I17:I19)</f>
        <v>216.02468994692867</v>
      </c>
      <c r="H21" s="119" t="s">
        <v>9</v>
      </c>
      <c r="I21" s="31"/>
      <c r="J21" s="31"/>
      <c r="K21" s="31"/>
      <c r="L21" s="31"/>
      <c r="M21" s="13"/>
      <c r="N21" s="13"/>
      <c r="O21" s="29"/>
      <c r="P21" s="34"/>
      <c r="Q21" s="35"/>
      <c r="R21" s="35"/>
      <c r="S21" s="76"/>
      <c r="T21" s="43"/>
      <c r="U21" s="43"/>
      <c r="V21" s="43"/>
    </row>
    <row r="22" spans="1:28" ht="15.75" customHeight="1" x14ac:dyDescent="0.25">
      <c r="A22" s="136"/>
      <c r="B22" s="118"/>
      <c r="C22" s="75"/>
      <c r="D22" s="20" t="s">
        <v>1</v>
      </c>
      <c r="E22" s="20"/>
      <c r="F22" s="20"/>
      <c r="G22" s="33">
        <f>G21/G23</f>
        <v>0.16617283842071437</v>
      </c>
      <c r="H22" s="119"/>
      <c r="I22" s="31"/>
      <c r="J22" s="31"/>
      <c r="K22" s="31"/>
      <c r="L22" s="31"/>
      <c r="M22" s="14"/>
      <c r="N22" s="14"/>
      <c r="O22" s="29"/>
      <c r="P22" s="34"/>
      <c r="Q22" s="35"/>
      <c r="R22" s="35"/>
      <c r="S22" s="76"/>
      <c r="T22" s="43"/>
      <c r="U22" s="43"/>
      <c r="V22" s="43"/>
    </row>
    <row r="23" spans="1:28" s="19" customFormat="1" ht="21.95" customHeight="1" x14ac:dyDescent="0.25">
      <c r="A23" s="136"/>
      <c r="B23" s="118"/>
      <c r="C23" s="73"/>
      <c r="D23" s="21" t="s">
        <v>5</v>
      </c>
      <c r="E23" s="21"/>
      <c r="F23" s="21"/>
      <c r="G23" s="22">
        <f>AVERAGE(I17:I19)</f>
        <v>1300</v>
      </c>
      <c r="H23" s="113">
        <f>G23*H17</f>
        <v>62400</v>
      </c>
      <c r="I23" s="30"/>
      <c r="J23" s="30"/>
      <c r="K23" s="30"/>
      <c r="L23" s="30"/>
      <c r="M23" s="10"/>
      <c r="N23" s="10"/>
      <c r="O23" s="28"/>
      <c r="P23" s="41"/>
      <c r="Q23" s="42"/>
      <c r="R23" s="42"/>
      <c r="S23" s="77"/>
      <c r="T23" s="46"/>
      <c r="U23" s="46"/>
      <c r="V23" s="46"/>
    </row>
    <row r="24" spans="1:28" s="19" customFormat="1" ht="21.95" customHeight="1" x14ac:dyDescent="0.25">
      <c r="A24" s="136"/>
      <c r="B24" s="118"/>
      <c r="C24" s="73"/>
      <c r="D24" s="21" t="s">
        <v>6</v>
      </c>
      <c r="E24" s="21"/>
      <c r="F24" s="21"/>
      <c r="G24" s="114">
        <f>MEDIAN(I17:I19)</f>
        <v>1400</v>
      </c>
      <c r="H24" s="113">
        <f>G24*H17</f>
        <v>67200</v>
      </c>
      <c r="I24" s="30"/>
      <c r="J24" s="30"/>
      <c r="K24" s="30"/>
      <c r="L24" s="30"/>
      <c r="M24" s="10"/>
      <c r="N24" s="10"/>
      <c r="O24" s="28"/>
      <c r="P24" s="41"/>
      <c r="Q24" s="42"/>
      <c r="R24" s="42"/>
      <c r="S24" s="77"/>
      <c r="T24" s="46"/>
      <c r="U24" s="46"/>
      <c r="V24" s="46"/>
    </row>
    <row r="25" spans="1:28" s="19" customFormat="1" ht="21.95" customHeight="1" x14ac:dyDescent="0.25">
      <c r="A25" s="106"/>
      <c r="B25" s="118"/>
      <c r="C25" s="73"/>
      <c r="D25" s="9"/>
      <c r="E25" s="9"/>
      <c r="F25" s="9"/>
      <c r="G25" s="10"/>
      <c r="H25" s="11"/>
      <c r="I25" s="30"/>
      <c r="J25" s="30"/>
      <c r="K25" s="30"/>
      <c r="L25" s="30"/>
      <c r="M25" s="10"/>
      <c r="N25" s="10"/>
      <c r="O25" s="28"/>
      <c r="P25" s="41"/>
      <c r="Q25" s="42"/>
      <c r="R25" s="42"/>
      <c r="S25" s="77"/>
      <c r="T25" s="46"/>
      <c r="U25" s="46"/>
      <c r="V25" s="46"/>
    </row>
    <row r="26" spans="1:28" s="19" customFormat="1" ht="21.75" customHeight="1" x14ac:dyDescent="0.25">
      <c r="A26" s="106"/>
      <c r="B26" s="118"/>
      <c r="C26" s="73"/>
      <c r="D26" s="9"/>
      <c r="E26" s="9"/>
      <c r="F26" s="9"/>
      <c r="G26" s="10"/>
      <c r="H26" s="11"/>
      <c r="I26" s="26"/>
      <c r="J26" s="12"/>
      <c r="K26" s="12"/>
      <c r="L26" s="12"/>
      <c r="M26" s="10"/>
      <c r="N26" s="10"/>
      <c r="O26" s="28"/>
      <c r="P26" s="41"/>
      <c r="Q26" s="42"/>
      <c r="R26" s="42"/>
      <c r="S26" s="77"/>
      <c r="T26" s="46"/>
      <c r="U26" s="46"/>
      <c r="V26" s="46"/>
    </row>
    <row r="27" spans="1:28" ht="15.75" thickBot="1" x14ac:dyDescent="0.3">
      <c r="A27" s="106"/>
      <c r="B27" s="43"/>
      <c r="C27" s="71"/>
      <c r="D27" s="44"/>
      <c r="E27" s="44"/>
      <c r="F27" s="44"/>
      <c r="G27" s="44"/>
      <c r="H27" s="44"/>
      <c r="I27" s="58"/>
      <c r="J27" s="43"/>
      <c r="K27" s="43"/>
      <c r="L27" s="43"/>
      <c r="M27" s="59"/>
      <c r="N27" s="59"/>
      <c r="O27" s="60"/>
      <c r="P27" s="60"/>
      <c r="Q27" s="61"/>
      <c r="R27" s="62"/>
      <c r="S27" s="72"/>
    </row>
    <row r="28" spans="1:28" ht="16.5" customHeight="1" x14ac:dyDescent="0.25">
      <c r="A28" s="106"/>
      <c r="B28" s="43"/>
      <c r="C28" s="71"/>
      <c r="D28" s="56" t="s">
        <v>20</v>
      </c>
      <c r="E28" s="54"/>
      <c r="F28" s="54"/>
      <c r="G28" s="54"/>
      <c r="H28" s="57">
        <f>H13+H23</f>
        <v>184553.44</v>
      </c>
      <c r="I28" s="58"/>
      <c r="J28" s="43"/>
      <c r="K28" s="43"/>
      <c r="L28" s="43"/>
      <c r="M28" s="59"/>
      <c r="N28" s="59"/>
      <c r="O28" s="60"/>
      <c r="P28" s="60"/>
      <c r="Q28" s="61"/>
      <c r="R28" s="62"/>
      <c r="S28" s="72"/>
    </row>
    <row r="29" spans="1:28" x14ac:dyDescent="0.25">
      <c r="A29" s="105"/>
      <c r="B29" s="82"/>
      <c r="C29" s="78"/>
      <c r="D29" s="79" t="s">
        <v>21</v>
      </c>
      <c r="E29" s="65"/>
      <c r="F29" s="65"/>
      <c r="G29" s="65"/>
      <c r="H29" s="80">
        <f>H14+H24</f>
        <v>191472</v>
      </c>
      <c r="I29" s="81"/>
      <c r="J29" s="82"/>
      <c r="K29" s="82"/>
      <c r="L29" s="82"/>
      <c r="M29" s="83"/>
      <c r="N29" s="83"/>
      <c r="O29" s="84"/>
      <c r="P29" s="84"/>
      <c r="Q29" s="85"/>
      <c r="R29" s="86"/>
      <c r="S29" s="87"/>
    </row>
    <row r="30" spans="1:28" x14ac:dyDescent="0.25">
      <c r="A30" s="43"/>
      <c r="S30" s="104"/>
    </row>
  </sheetData>
  <mergeCells count="28">
    <mergeCell ref="A6:A24"/>
    <mergeCell ref="C16:C19"/>
    <mergeCell ref="J16:K16"/>
    <mergeCell ref="G17:G19"/>
    <mergeCell ref="H17:H19"/>
    <mergeCell ref="J19:K19"/>
    <mergeCell ref="H21:H22"/>
    <mergeCell ref="O17:O19"/>
    <mergeCell ref="P17:P19"/>
    <mergeCell ref="Q17:Q19"/>
    <mergeCell ref="R17:R19"/>
    <mergeCell ref="S17:S19"/>
    <mergeCell ref="N17:N19"/>
    <mergeCell ref="B6:B26"/>
    <mergeCell ref="H11:H12"/>
    <mergeCell ref="O1:S1"/>
    <mergeCell ref="O2:S2"/>
    <mergeCell ref="J6:K6"/>
    <mergeCell ref="C4:S4"/>
    <mergeCell ref="P7:P9"/>
    <mergeCell ref="S7:S9"/>
    <mergeCell ref="R7:R9"/>
    <mergeCell ref="Q7:Q9"/>
    <mergeCell ref="C6:C9"/>
    <mergeCell ref="H7:H9"/>
    <mergeCell ref="N7:N9"/>
    <mergeCell ref="G7:G9"/>
    <mergeCell ref="O7:O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</vt:lpstr>
      <vt:lpstr>Modelo!Area_de_impressao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Paulo Reis Velloso Filho</dc:creator>
  <cp:lastModifiedBy>Ana Carolina Ferreira Novaes</cp:lastModifiedBy>
  <cp:lastPrinted>2022-10-07T18:46:38Z</cp:lastPrinted>
  <dcterms:created xsi:type="dcterms:W3CDTF">2018-05-30T09:30:44Z</dcterms:created>
  <dcterms:modified xsi:type="dcterms:W3CDTF">2022-10-07T18:48:04Z</dcterms:modified>
</cp:coreProperties>
</file>